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hs.arib.pria.ee/dhs/Active/dav/applications/1/lists/1/items/3158052/files/1/"/>
    </mc:Choice>
  </mc:AlternateContent>
  <bookViews>
    <workbookView xWindow="0" yWindow="0" windowWidth="19200" windowHeight="5990" tabRatio="630" firstSheet="1" activeTab="1"/>
  </bookViews>
  <sheets>
    <sheet name="Detailne kava" sheetId="3" state="hidden" r:id="rId1"/>
    <sheet name="üldine" sheetId="4" r:id="rId2"/>
  </sheets>
  <definedNames>
    <definedName name="_xlnm.Print_Area" localSheetId="1">üldine!$C$3:$H$11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 i="4" l="1"/>
  <c r="C3" i="3"/>
  <c r="C4" i="3"/>
  <c r="F6" i="4" l="1"/>
  <c r="C2" i="3" l="1"/>
  <c r="F8" i="4"/>
  <c r="F9" i="4" s="1"/>
  <c r="D21" i="3" l="1"/>
  <c r="E21" i="3"/>
  <c r="F21" i="3"/>
  <c r="C21" i="3"/>
  <c r="D22" i="3"/>
  <c r="E22" i="3"/>
  <c r="F22" i="3"/>
  <c r="D23" i="3"/>
  <c r="E23" i="3"/>
  <c r="F23" i="3"/>
  <c r="C23" i="3"/>
  <c r="C22" i="3"/>
  <c r="D20" i="3"/>
  <c r="E20" i="3"/>
  <c r="F20" i="3"/>
  <c r="C20" i="3"/>
  <c r="E14" i="3"/>
  <c r="F14" i="3"/>
  <c r="D14" i="3"/>
  <c r="C14" i="3"/>
  <c r="C11" i="3"/>
  <c r="D13" i="3"/>
  <c r="E13" i="3"/>
  <c r="F13" i="3"/>
  <c r="C13" i="3"/>
  <c r="D11" i="3"/>
  <c r="E11" i="3"/>
  <c r="F11" i="3"/>
  <c r="E10" i="3"/>
  <c r="F10" i="3"/>
  <c r="D10" i="3"/>
  <c r="C10" i="3"/>
  <c r="E9" i="3"/>
  <c r="D5" i="3"/>
  <c r="E5" i="3"/>
  <c r="F5" i="3"/>
  <c r="C5" i="3"/>
  <c r="D4" i="3"/>
  <c r="E4" i="3"/>
  <c r="F4" i="3"/>
  <c r="D3" i="3"/>
  <c r="E3" i="3"/>
  <c r="F3" i="3"/>
  <c r="F9" i="3"/>
  <c r="D18" i="3"/>
  <c r="E18" i="3"/>
  <c r="F18" i="3"/>
  <c r="C18" i="3"/>
  <c r="D2" i="3"/>
  <c r="E2" i="3"/>
  <c r="F2" i="3"/>
  <c r="D9" i="3" l="1"/>
  <c r="C9" i="3"/>
</calcChain>
</file>

<file path=xl/sharedStrings.xml><?xml version="1.0" encoding="utf-8"?>
<sst xmlns="http://schemas.openxmlformats.org/spreadsheetml/2006/main" count="49" uniqueCount="48">
  <si>
    <t>Registrite pädevuskeskus</t>
  </si>
  <si>
    <t>Teadmusteenuste pädevuskeskus</t>
  </si>
  <si>
    <t>2023 - 2 IT analüütikud, 2024 - 5 IT-analüütikut (IKT - süsteemianalüüs III, 3 200 eurot)</t>
  </si>
  <si>
    <t>2023 - 3 ärianalüütikud, 2024 - 5 ärianalüütikut (IKT - süsteemianalüüs III, 3 200 eurot)</t>
  </si>
  <si>
    <t>analüüs leidmaks sobivat andmeanalüüsi tarkvara sh. andmestrateegia ja kompententsikeskuse analüüs</t>
  </si>
  <si>
    <t>Juhtimistöölaudade disainimeks vajalik tarkvarade litsentsid, koolitused</t>
  </si>
  <si>
    <t>2024.aastast litsentside soetamine (Power BI, disianimise tööriistad, lisaks koolitused</t>
  </si>
  <si>
    <t xml:space="preserve">2023.aastal analüüs leidmaks sobivat andmeanalüüsi tarkvara sh. andmestrateegia ja kompententsikeskuse analüüs summas 50 000 eurot
</t>
  </si>
  <si>
    <t>Tegevuse selgitus</t>
  </si>
  <si>
    <t>EPJ Eesti Põllumajandusloomade Jõudluskontrolli süsteemidega liidestamine</t>
  </si>
  <si>
    <t>Konto</t>
  </si>
  <si>
    <t>Tootjate farmitarkvaradega liidestamiine</t>
  </si>
  <si>
    <t xml:space="preserve">Edasiste aastate eelarve vajadudus selgub 2022 aastal tehtavats eelanalüüsist. 
Üle 90% andmeedastusest loomapidajatelt põllumajandusloomade registrile toimub e-teenuste kaudu, mis hõlmab igal kalendriaastal ca 700 000 sündmuse esitamist.
Arvutused näitavad, et oleks võimalik vähendada aastas loomapidajate halduskoormust ca 9590 h ulatuses, kui esitatavad andmed liiguksid farmitarkvaradest masin-masin liidese abil 
põllumajandusloomade registrisse. PRIA analüüsib võimalikke lahendusi 2022 aastal.  Eesmärk on viia andmeedastused (täis)automaatseteks sündmusteenuseks, kus aeg sündmuse 
tekkimisest kuni andmete põllumajandusloomade registrisse jõudmisest oleks võimalikult lühike ja väikseima halduskoormusega nii andmete esitaja kui andme saaja vaates.
</t>
  </si>
  <si>
    <t>Liidestuste arendamine EPJ Eesti Põllumajandusloomdade Jõudluskontroll süsteemidega, eesmärgiga et klient esitab andmeid vaid üks kord ning antud andmed on sisendiks uute teadmusteenuste loomiseks (EPJ sisalduvad tootmisandmed, loomadega seotud jõudlusandmed jms).</t>
  </si>
  <si>
    <t>Vajalik värvata  2 IT - analüütikut (IKT - süsteemianalüüs III, 3200 eurot)</t>
  </si>
  <si>
    <t>Vajalik värvata 2 ärianalüütikut (IKT - süsteemianalüüs III, 3200 eurot)</t>
  </si>
  <si>
    <t xml:space="preserve">Ärisisendi IT analüüsiga katmine. Teemadeks vt. ärianalüütiku töö kirjeldused. PRIA senine töökogemus näitab, et kõige mõistlikum on arenduses osta sisse vaid programmeerimist st. eelnevad etapid hoida enda majas ehk ärile ligidal. </t>
  </si>
  <si>
    <t>Maheregisriga liidestamiseks vajalik eelanalüüs</t>
  </si>
  <si>
    <t xml:space="preserve">Suurandmete projektiga seotud arendused, teadmusteenuste loomine, tervikteenuste arendamine ning pakkumine (nt. finantseerimisteenused) </t>
  </si>
  <si>
    <t>Andmeteadlased - 3 andmeanalüütikut visualiseerimise, andmeteaduse ning programmeerimise kogemusega (big data ekspert, 4 100 eurot)</t>
  </si>
  <si>
    <t xml:space="preserve">AI tehisintellekti projekti vedamine, laiem innovatsiooni mõtestamine. P.S.  2025. aastast peab AMSis nõuete kontroll hõlmama lisaks satelliitandmetele ka automaatset nõuete hindamist asukohamärgisega fotode pealt. Selleks tuleb kasutada tehisintellekti abi – baseerudes asukohamärgisega fotodele. Euroopa Komisjon on andnud üleminekuaja nõuete automaatsel seiramisel 2027. aastani, mil peavad olema seiratavad 100% nõuetest, va. mõned spetsiifilised nõuded, mida ei saa fotodelt seirata. </t>
  </si>
  <si>
    <t xml:space="preserve">Eesti toidu julgeoleku ja isevarustatuse interaktiivne töölaud jms töölaudade loojad ehk andmeanalüütikud visualiseerimise, andmeteaduse ning programmeerimise kogemusega. Juhul kui värbamine ebaõnnestub, tuleb antud kogemust sisse osta.
</t>
  </si>
  <si>
    <t>Esimeste teadmusteenuste arendamine</t>
  </si>
  <si>
    <t xml:space="preserve">Tulemus: - Välja on selgitatud, mis teadmusteenuseid tootjad ja poliitikakujundajad vajavad - selleks on täna käimas meil koostööd antropoloogidega. 
- Loodud teadmusteenused 2-5 tk vastavalt projekti käigus selgitatud vajadustele
- Võimekus sekkuda kriisidesse teadmuspõhiselt – kui andmed näitavad, et teatud valdkondades on saabumas kriis (näiteks seakatk või sealiha tootmine), siis saab abistavaid meetmeid välja töötada
- Loodavad teenused panustavad strateegia „Talust Taldrikusse“ eesmärkidesse, mis on suunatud rohe-kliimaeesmärgi täitmisse, tuues kaasa kohustuse toota vähemaga (vähem väetist, vähem maad jms) sama palju või rohkem. 
- Loodud teenused on pilvetehnoloogia võimekusega ning tagatud on andmekaitse ja küberturve
</t>
  </si>
  <si>
    <t>AI tehisintellikti nõunik (bruto töötasu 4 500 eurot)</t>
  </si>
  <si>
    <t>Vajadused</t>
  </si>
  <si>
    <t xml:space="preserve">Töö ülesandeks on erinevate registrite andmete toomise/liidestamise jaoks vajalikuärisisendi kirjeldamine. 2023.aasta töölaual olevad valdkonnad:  farmitarkvaradega liidestamise arendused, maheregistriga seotud ülesanded, liidestuste arendamine EPJ Eesti Põllumajandusloomdade Jõudluskontroll süsteemidega, eesmärgiga et klient esitab andmeid vaid üks kord ning antud andmed on sisendiks uute teadmusteenuste loomiseks (EPJ sisalduvad tootmisandmed, loomadega seotud jõudlusandmed jms). </t>
  </si>
  <si>
    <t>Töökohtade sisustamisega seotud majanduskulu (arvuti, koolitused, koolituslähetused jms)</t>
  </si>
  <si>
    <t>3 IT projektijuhti (ePõlluraamat 2024, suurandmete projektijuht 2024, teadmusteenused, tervikteenused 2023 (IKT - agiilne projektijuhtimine II - 4 000 eurot)</t>
  </si>
  <si>
    <t>Projektide juhtimine: teadmusteenused, finantseerimise tervikteenused, 2024.aastast ePõlluraamat, 2024.aastast suurandmete projektijuht</t>
  </si>
  <si>
    <t>KOKKU:</t>
  </si>
  <si>
    <t>sh. Kokku personalikulud</t>
  </si>
  <si>
    <t>sh. kokku majanduskulud</t>
  </si>
  <si>
    <t>sh. kokku investeeringud</t>
  </si>
  <si>
    <t xml:space="preserve">Täna puudub ülevaade mahetootmise seisust - nii loomad kui tootmispinnad. </t>
  </si>
  <si>
    <t xml:space="preserve">* prognoositud on järgevate aastate kulusid nii kui palju on täna teadmist. Arvestatud ei ole investeeringukuludega, kus on käimas alles eelanalüüs niing arendusmahud veel täpsustuvad. </t>
  </si>
  <si>
    <t>Projekt</t>
  </si>
  <si>
    <t>Eelarve liik</t>
  </si>
  <si>
    <t>Summa</t>
  </si>
  <si>
    <t>Tulem 2023</t>
  </si>
  <si>
    <t>Kokku:</t>
  </si>
  <si>
    <t>Eesti ülese põllumajandustootjate (tootmisandmete) poolt esitatavate andmete koosseisude standardiseerimine asutuste ülesesse ühtsesse taksonoomiasse, võimalusel automatiseerimine liidestamise teel. Sealhulgas EL's välja töötatud standardite üle vaatamine ja võimalusel kasutusele võtmine (sh xbrl_gl). Antud arendus on sisendiks leidmaks võimalused juba kasutusel olevatest süsteemidest (nt. farmitarkvaradest, karjaraamatutest, põlluraamatutest jne) andmete liikumiseks ühtsesse andmekogusse, lihtsustades märgatavalt erinevate aruannete aluseks olevate andmete esitamist põllumajandustootjate poolt. Antud projekti lisandväärtuseks on ka uute teadmuspõhiste töölaudade loomine maaelanikonnale, poliitikakujundajatele, jne.</t>
  </si>
  <si>
    <t>1. On loodud kaardistus ja tulevikuvaade valdkonna andmete esitamisest, vastuvõtmisest, töötlemisest, hoiustamisest ja vahetamisest, pidades silmas kulutõhusust ettevõtjate ja asutuste vaates.
2. Värvatud on andmtete standardiseerimise ekspert (d)/projektijuht, on loodud standardiseeritud andmekoosseisud, mis on sisendiks punktidele 3 ja 4.
3. Tehtud on liidesarendused tootjate farmitarkvaradega arvestades uusi loodavaid standardiseeritud andmekoosseise (konkreetne töö tulem ja arendusmaht selgub 2022 aastal teostatava analüüsi tulemusest)
4. On valminud analüüs leidmaks võimalused, kuidas jõuavad andmed põllumajandusmasinate tarkvaradest otse ePõlluraamatusse. Parimaid lahendusi on testitud (prototüüp vms lahendus)</t>
  </si>
  <si>
    <t>välised eksperdid, analüüs</t>
  </si>
  <si>
    <t>arenduskulu</t>
  </si>
  <si>
    <t>4 inimest (IT analüütikud, ärianalüütikud jms), töökoha sisustamine</t>
  </si>
  <si>
    <t>Lisa 1. PRIA Reaalajamajanduse projekti tööplaani lisatavate tegevuste kirjeldus koos prognoositava eelarve</t>
  </si>
  <si>
    <t>Koostas: PRIA, 04.07.2022</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</si>
</sst>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186"/>
      <scheme val="minor"/>
    </font>
    <font>
      <b/>
      <sz val="15"/>
      <color theme="3" tint="-0.249977111117893"/>
      <name val="Aino"/>
      <family val="3"/>
    </font>
    <font>
      <b/>
      <sz val="11"/>
      <color theme="1"/>
      <name val="Aino"/>
      <family val="3"/>
    </font>
    <font>
      <sz val="11"/>
      <color theme="1"/>
      <name val="Aino"/>
      <family val="3"/>
    </font>
    <font>
      <b/>
      <sz val="11"/>
      <color theme="0"/>
      <name val="Aino"/>
      <family val="3"/>
    </font>
    <font>
      <sz val="11"/>
      <name val="Aino"/>
      <family val="3"/>
    </font>
    <font>
      <b/>
      <sz val="15"/>
      <color theme="1"/>
      <name val="Aino"/>
      <family val="3"/>
    </font>
    <font>
      <i/>
      <u/>
      <sz val="11"/>
      <color theme="1"/>
      <name val="Calibri"/>
      <family val="2"/>
      <scheme val="minor"/>
    </font>
    <font>
      <b/>
      <sz val="11"/>
      <color theme="1"/>
      <name val="Calibri"/>
      <family val="2"/>
      <scheme val="minor"/>
    </font>
    <font>
      <sz val="11"/>
      <name val="Calibri"/>
      <family val="2"/>
      <scheme val="minor"/>
    </font>
    <font>
      <sz val="11"/>
      <name val="Calibri"/>
      <family val="2"/>
      <charset val="186"/>
      <scheme val="minor"/>
    </font>
    <font>
      <i/>
      <sz val="11"/>
      <color theme="1"/>
      <name val="Calibri"/>
      <family val="2"/>
      <scheme val="minor"/>
    </font>
  </fonts>
  <fills count="5">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7"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3" fontId="0" fillId="0" borderId="1" xfId="0" applyNumberFormat="1" applyBorder="1"/>
    <xf numFmtId="0" fontId="1" fillId="2" borderId="1" xfId="0" applyFont="1" applyFill="1" applyBorder="1" applyAlignment="1">
      <alignment wrapText="1"/>
    </xf>
    <xf numFmtId="0" fontId="2" fillId="2" borderId="1" xfId="0" applyFont="1" applyFill="1" applyBorder="1" applyAlignment="1">
      <alignment wrapText="1"/>
    </xf>
    <xf numFmtId="3" fontId="4" fillId="3" borderId="1" xfId="0" applyNumberFormat="1" applyFont="1" applyFill="1" applyBorder="1"/>
    <xf numFmtId="0" fontId="3" fillId="0" borderId="1" xfId="0" applyFont="1" applyBorder="1" applyAlignment="1">
      <alignment wrapText="1"/>
    </xf>
    <xf numFmtId="3" fontId="3" fillId="0" borderId="1" xfId="0" applyNumberFormat="1" applyFont="1" applyBorder="1"/>
    <xf numFmtId="3" fontId="5" fillId="0" borderId="1" xfId="0" applyNumberFormat="1" applyFont="1" applyBorder="1"/>
    <xf numFmtId="3" fontId="3" fillId="0" borderId="1" xfId="0" applyNumberFormat="1" applyFont="1" applyBorder="1" applyAlignment="1">
      <alignment wrapText="1"/>
    </xf>
    <xf numFmtId="0" fontId="6" fillId="4" borderId="1" xfId="0" applyFont="1" applyFill="1" applyBorder="1" applyAlignment="1">
      <alignment wrapText="1"/>
    </xf>
    <xf numFmtId="3" fontId="2" fillId="4" borderId="1" xfId="0" applyNumberFormat="1" applyFont="1" applyFill="1" applyBorder="1"/>
    <xf numFmtId="0" fontId="3" fillId="4" borderId="1" xfId="0" applyFont="1" applyFill="1" applyBorder="1" applyAlignment="1">
      <alignment wrapText="1"/>
    </xf>
    <xf numFmtId="0" fontId="3" fillId="0" borderId="1" xfId="0" applyFont="1" applyFill="1" applyBorder="1" applyAlignment="1">
      <alignment wrapText="1"/>
    </xf>
    <xf numFmtId="3" fontId="3" fillId="0" borderId="1" xfId="0" applyNumberFormat="1" applyFont="1" applyFill="1" applyBorder="1" applyAlignment="1">
      <alignment wrapText="1"/>
    </xf>
    <xf numFmtId="3" fontId="0" fillId="0" borderId="0" xfId="0" applyNumberFormat="1"/>
    <xf numFmtId="0" fontId="7" fillId="0" borderId="0" xfId="0" applyFont="1"/>
    <xf numFmtId="0" fontId="8" fillId="0" borderId="0" xfId="0" applyFont="1"/>
    <xf numFmtId="0" fontId="8" fillId="0" borderId="1" xfId="0" applyFont="1" applyBorder="1"/>
    <xf numFmtId="0" fontId="0" fillId="0" borderId="1" xfId="0" applyBorder="1"/>
    <xf numFmtId="3" fontId="8" fillId="0" borderId="1" xfId="0" applyNumberFormat="1" applyFont="1" applyBorder="1"/>
    <xf numFmtId="0" fontId="11" fillId="0" borderId="0" xfId="0" applyFont="1"/>
    <xf numFmtId="3" fontId="3" fillId="0" borderId="1" xfId="0" applyNumberFormat="1" applyFont="1" applyBorder="1"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Regina Vällik" id="{352C765E-EB1B-4A77-BE9E-B9F0E18EDADA}" userId="S::Regina.Vallik@fin.ee::5b5a3f42-6e88-47f6-a870-10b2ec65be22"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60" zoomScaleNormal="60" workbookViewId="0">
      <pane ySplit="1" topLeftCell="A2" activePane="bottomLeft" state="frozen"/>
      <selection pane="bottomLeft" activeCell="I3" sqref="I3:I4"/>
    </sheetView>
  </sheetViews>
  <sheetFormatPr defaultRowHeight="14.5" x14ac:dyDescent="0.35"/>
  <cols>
    <col min="1" max="1" width="58.453125" bestFit="1" customWidth="1"/>
    <col min="2" max="2" width="9.81640625" bestFit="1" customWidth="1"/>
    <col min="3" max="3" width="14.81640625" bestFit="1" customWidth="1"/>
    <col min="4" max="4" width="15.81640625" bestFit="1" customWidth="1"/>
    <col min="5" max="6" width="15.453125" bestFit="1" customWidth="1"/>
    <col min="7" max="7" width="94" customWidth="1"/>
    <col min="8" max="8" width="26.81640625" customWidth="1"/>
  </cols>
  <sheetData>
    <row r="1" spans="1:9" ht="35.5" customHeight="1" x14ac:dyDescent="0.4">
      <c r="A1" s="2" t="s">
        <v>25</v>
      </c>
      <c r="B1" s="9" t="s">
        <v>10</v>
      </c>
      <c r="C1" s="3">
        <v>2023</v>
      </c>
      <c r="D1" s="3">
        <v>2024</v>
      </c>
      <c r="E1" s="3">
        <v>2025</v>
      </c>
      <c r="F1" s="3">
        <v>2026</v>
      </c>
      <c r="G1" s="3" t="s">
        <v>8</v>
      </c>
      <c r="I1" s="15" t="s">
        <v>35</v>
      </c>
    </row>
    <row r="2" spans="1:9" ht="27.65" customHeight="1" x14ac:dyDescent="0.35">
      <c r="A2" s="4" t="s">
        <v>0</v>
      </c>
      <c r="B2" s="10"/>
      <c r="C2" s="4">
        <f>+SUM(C3:C8)</f>
        <v>544516.80000000005</v>
      </c>
      <c r="D2" s="4">
        <f t="shared" ref="D2:F2" si="0">+SUM(D3:D8)</f>
        <v>215516.80000000002</v>
      </c>
      <c r="E2" s="4">
        <f t="shared" si="0"/>
        <v>215516.80000000002</v>
      </c>
      <c r="F2" s="4">
        <f t="shared" si="0"/>
        <v>215516.80000000002</v>
      </c>
      <c r="G2" s="4"/>
    </row>
    <row r="3" spans="1:9" ht="97.4" customHeight="1" x14ac:dyDescent="0.35">
      <c r="A3" s="5" t="s">
        <v>15</v>
      </c>
      <c r="B3" s="11">
        <v>50</v>
      </c>
      <c r="C3" s="7">
        <f>3200*12*1.338*2+2000</f>
        <v>104758.40000000001</v>
      </c>
      <c r="D3" s="7">
        <f t="shared" ref="D3:F4" si="1">3200*12*1.338*2</f>
        <v>102758.40000000001</v>
      </c>
      <c r="E3" s="7">
        <f t="shared" si="1"/>
        <v>102758.40000000001</v>
      </c>
      <c r="F3" s="7">
        <f t="shared" si="1"/>
        <v>102758.40000000001</v>
      </c>
      <c r="G3" s="8" t="s">
        <v>26</v>
      </c>
    </row>
    <row r="4" spans="1:9" ht="46.75" customHeight="1" x14ac:dyDescent="0.35">
      <c r="A4" s="5" t="s">
        <v>14</v>
      </c>
      <c r="B4" s="11">
        <v>50</v>
      </c>
      <c r="C4" s="7">
        <f>3200*12*1.338*2+2000</f>
        <v>104758.40000000001</v>
      </c>
      <c r="D4" s="7">
        <f t="shared" si="1"/>
        <v>102758.40000000001</v>
      </c>
      <c r="E4" s="7">
        <f t="shared" si="1"/>
        <v>102758.40000000001</v>
      </c>
      <c r="F4" s="7">
        <f t="shared" si="1"/>
        <v>102758.40000000001</v>
      </c>
      <c r="G4" s="8" t="s">
        <v>16</v>
      </c>
    </row>
    <row r="5" spans="1:9" ht="43.75" customHeight="1" x14ac:dyDescent="0.35">
      <c r="A5" s="5" t="s">
        <v>27</v>
      </c>
      <c r="B5" s="11">
        <v>55</v>
      </c>
      <c r="C5" s="7">
        <f>4*2500</f>
        <v>10000</v>
      </c>
      <c r="D5" s="7">
        <f t="shared" ref="D5:F5" si="2">4*2500</f>
        <v>10000</v>
      </c>
      <c r="E5" s="7">
        <f t="shared" si="2"/>
        <v>10000</v>
      </c>
      <c r="F5" s="7">
        <f t="shared" si="2"/>
        <v>10000</v>
      </c>
      <c r="G5" s="8"/>
    </row>
    <row r="6" spans="1:9" ht="60.65" customHeight="1" x14ac:dyDescent="0.35">
      <c r="A6" s="5" t="s">
        <v>9</v>
      </c>
      <c r="B6" s="11">
        <v>55</v>
      </c>
      <c r="C6" s="7">
        <v>50000</v>
      </c>
      <c r="D6" s="6"/>
      <c r="E6" s="6"/>
      <c r="F6" s="6"/>
      <c r="G6" s="8" t="s">
        <v>13</v>
      </c>
    </row>
    <row r="7" spans="1:9" ht="145.75" customHeight="1" x14ac:dyDescent="0.35">
      <c r="A7" s="5" t="s">
        <v>11</v>
      </c>
      <c r="B7" s="11">
        <v>15</v>
      </c>
      <c r="C7" s="7">
        <v>200000</v>
      </c>
      <c r="D7" s="6"/>
      <c r="E7" s="6"/>
      <c r="F7" s="6"/>
      <c r="G7" s="8" t="s">
        <v>12</v>
      </c>
    </row>
    <row r="8" spans="1:9" ht="40.4" customHeight="1" x14ac:dyDescent="0.35">
      <c r="A8" s="5" t="s">
        <v>17</v>
      </c>
      <c r="B8" s="11">
        <v>55</v>
      </c>
      <c r="C8" s="7">
        <v>75000</v>
      </c>
      <c r="D8" s="6"/>
      <c r="E8" s="6"/>
      <c r="F8" s="6"/>
      <c r="G8" s="8" t="s">
        <v>34</v>
      </c>
    </row>
    <row r="9" spans="1:9" x14ac:dyDescent="0.35">
      <c r="A9" s="4" t="s">
        <v>1</v>
      </c>
      <c r="B9" s="10"/>
      <c r="C9" s="4">
        <f>+SUM(C10:C18)</f>
        <v>867360.8</v>
      </c>
      <c r="D9" s="4">
        <f t="shared" ref="D9:F9" si="3">+SUM(D10:D18)</f>
        <v>1234204.8</v>
      </c>
      <c r="E9" s="4">
        <f t="shared" si="3"/>
        <v>1234204.8</v>
      </c>
      <c r="F9" s="4">
        <f t="shared" si="3"/>
        <v>1234204.8</v>
      </c>
      <c r="G9" s="4"/>
    </row>
    <row r="10" spans="1:9" ht="50.5" customHeight="1" x14ac:dyDescent="0.35">
      <c r="A10" s="5" t="s">
        <v>2</v>
      </c>
      <c r="B10" s="11">
        <v>50</v>
      </c>
      <c r="C10" s="6">
        <f>2*3200*1.338*12</f>
        <v>102758.40000000001</v>
      </c>
      <c r="D10" s="6">
        <f>5*3200*1.338*12</f>
        <v>256896</v>
      </c>
      <c r="E10" s="6">
        <f t="shared" ref="E10:F11" si="4">5*3200*1.338*12</f>
        <v>256896</v>
      </c>
      <c r="F10" s="6">
        <f t="shared" si="4"/>
        <v>256896</v>
      </c>
      <c r="G10" s="21" t="s">
        <v>18</v>
      </c>
    </row>
    <row r="11" spans="1:9" ht="40.4" customHeight="1" x14ac:dyDescent="0.35">
      <c r="A11" s="5" t="s">
        <v>3</v>
      </c>
      <c r="B11" s="11">
        <v>50</v>
      </c>
      <c r="C11" s="6">
        <f>3*3200*1.338*12</f>
        <v>154137.60000000001</v>
      </c>
      <c r="D11" s="6">
        <f>5*3200*1.338*12</f>
        <v>256896</v>
      </c>
      <c r="E11" s="6">
        <f t="shared" si="4"/>
        <v>256896</v>
      </c>
      <c r="F11" s="6">
        <f t="shared" si="4"/>
        <v>256896</v>
      </c>
      <c r="G11" s="21"/>
    </row>
    <row r="12" spans="1:9" ht="63" customHeight="1" x14ac:dyDescent="0.35">
      <c r="A12" s="5" t="s">
        <v>28</v>
      </c>
      <c r="B12" s="11">
        <v>50</v>
      </c>
      <c r="C12" s="6">
        <v>66224</v>
      </c>
      <c r="D12" s="6">
        <v>198672</v>
      </c>
      <c r="E12" s="6">
        <v>198672</v>
      </c>
      <c r="F12" s="6">
        <v>198672</v>
      </c>
      <c r="G12" s="8" t="s">
        <v>29</v>
      </c>
    </row>
    <row r="13" spans="1:9" ht="44.5" customHeight="1" x14ac:dyDescent="0.35">
      <c r="A13" s="5" t="s">
        <v>19</v>
      </c>
      <c r="B13" s="11">
        <v>50</v>
      </c>
      <c r="C13" s="6">
        <f>4100*3*1.338*12</f>
        <v>197488.80000000002</v>
      </c>
      <c r="D13" s="6">
        <f t="shared" ref="D13:F13" si="5">4100*3*1.338*12</f>
        <v>197488.80000000002</v>
      </c>
      <c r="E13" s="6">
        <f t="shared" si="5"/>
        <v>197488.80000000002</v>
      </c>
      <c r="F13" s="6">
        <f t="shared" si="5"/>
        <v>197488.80000000002</v>
      </c>
      <c r="G13" s="8" t="s">
        <v>21</v>
      </c>
    </row>
    <row r="14" spans="1:9" ht="44.5" customHeight="1" x14ac:dyDescent="0.35">
      <c r="A14" s="5" t="s">
        <v>27</v>
      </c>
      <c r="B14" s="11">
        <v>55</v>
      </c>
      <c r="C14" s="7">
        <f>(2+3+1+3)*2500</f>
        <v>22500</v>
      </c>
      <c r="D14" s="7">
        <f>(5+5+3+3)*2500</f>
        <v>40000</v>
      </c>
      <c r="E14" s="7">
        <f t="shared" ref="E14:F14" si="6">(5+5+3+3)*2500</f>
        <v>40000</v>
      </c>
      <c r="F14" s="7">
        <f t="shared" si="6"/>
        <v>40000</v>
      </c>
      <c r="G14" s="8"/>
    </row>
    <row r="15" spans="1:9" ht="86.5" customHeight="1" x14ac:dyDescent="0.35">
      <c r="A15" s="5" t="s">
        <v>4</v>
      </c>
      <c r="B15" s="11">
        <v>55</v>
      </c>
      <c r="C15" s="6">
        <v>50000</v>
      </c>
      <c r="D15" s="6"/>
      <c r="E15" s="6"/>
      <c r="F15" s="6"/>
      <c r="G15" s="8" t="s">
        <v>7</v>
      </c>
    </row>
    <row r="16" spans="1:9" ht="191.5" customHeight="1" x14ac:dyDescent="0.35">
      <c r="A16" s="5" t="s">
        <v>22</v>
      </c>
      <c r="B16" s="11">
        <v>15</v>
      </c>
      <c r="C16" s="6">
        <v>200000</v>
      </c>
      <c r="D16" s="6"/>
      <c r="E16" s="6"/>
      <c r="F16" s="6"/>
      <c r="G16" s="8" t="s">
        <v>23</v>
      </c>
    </row>
    <row r="17" spans="1:7" ht="86.5" customHeight="1" x14ac:dyDescent="0.35">
      <c r="A17" s="5" t="s">
        <v>5</v>
      </c>
      <c r="B17" s="11">
        <v>55</v>
      </c>
      <c r="C17" s="6"/>
      <c r="D17" s="6">
        <v>210000</v>
      </c>
      <c r="E17" s="6">
        <v>210000</v>
      </c>
      <c r="F17" s="6">
        <v>210000</v>
      </c>
      <c r="G17" s="8" t="s">
        <v>6</v>
      </c>
    </row>
    <row r="18" spans="1:7" ht="86.5" customHeight="1" x14ac:dyDescent="0.35">
      <c r="A18" s="12" t="s">
        <v>24</v>
      </c>
      <c r="B18" s="11">
        <v>50</v>
      </c>
      <c r="C18" s="6">
        <f>4500*12*1.338+2000</f>
        <v>74252</v>
      </c>
      <c r="D18" s="6">
        <f t="shared" ref="D18:F18" si="7">4500*12*1.338+2000</f>
        <v>74252</v>
      </c>
      <c r="E18" s="6">
        <f t="shared" si="7"/>
        <v>74252</v>
      </c>
      <c r="F18" s="6">
        <f t="shared" si="7"/>
        <v>74252</v>
      </c>
      <c r="G18" s="13" t="s">
        <v>20</v>
      </c>
    </row>
    <row r="20" spans="1:7" x14ac:dyDescent="0.35">
      <c r="A20" s="4" t="s">
        <v>30</v>
      </c>
      <c r="B20" s="10"/>
      <c r="C20" s="4">
        <f>+C2+C9</f>
        <v>1411877.6</v>
      </c>
      <c r="D20" s="4">
        <f t="shared" ref="D20:F20" si="8">+D2+D9</f>
        <v>1449721.6</v>
      </c>
      <c r="E20" s="4">
        <f t="shared" si="8"/>
        <v>1449721.6</v>
      </c>
      <c r="F20" s="4">
        <f t="shared" si="8"/>
        <v>1449721.6</v>
      </c>
    </row>
    <row r="21" spans="1:7" x14ac:dyDescent="0.35">
      <c r="A21" s="12" t="s">
        <v>31</v>
      </c>
      <c r="B21" s="11">
        <v>50</v>
      </c>
      <c r="C21" s="1">
        <f>+C3+C4+C10+C11++C13+C18+C12</f>
        <v>804377.60000000009</v>
      </c>
      <c r="D21" s="1">
        <f t="shared" ref="D21:F21" si="9">+D3+D4+D10+D11++D13+D18+D12</f>
        <v>1189721.6000000001</v>
      </c>
      <c r="E21" s="1">
        <f t="shared" si="9"/>
        <v>1189721.6000000001</v>
      </c>
      <c r="F21" s="1">
        <f t="shared" si="9"/>
        <v>1189721.6000000001</v>
      </c>
    </row>
    <row r="22" spans="1:7" x14ac:dyDescent="0.35">
      <c r="A22" s="12" t="s">
        <v>32</v>
      </c>
      <c r="B22" s="11">
        <v>55</v>
      </c>
      <c r="C22" s="1">
        <f>+C5+C6+C8+C14+C15+C17</f>
        <v>207500</v>
      </c>
      <c r="D22" s="1">
        <f t="shared" ref="D22:F22" si="10">+D5+D6+D8+D14+D15+D17</f>
        <v>260000</v>
      </c>
      <c r="E22" s="1">
        <f t="shared" si="10"/>
        <v>260000</v>
      </c>
      <c r="F22" s="1">
        <f t="shared" si="10"/>
        <v>260000</v>
      </c>
    </row>
    <row r="23" spans="1:7" x14ac:dyDescent="0.35">
      <c r="A23" s="12" t="s">
        <v>33</v>
      </c>
      <c r="B23" s="11">
        <v>15</v>
      </c>
      <c r="C23" s="1">
        <f>+C7+C16</f>
        <v>400000</v>
      </c>
      <c r="D23" s="1">
        <f t="shared" ref="D23:F23" si="11">+D7+D16</f>
        <v>0</v>
      </c>
      <c r="E23" s="1">
        <f t="shared" si="11"/>
        <v>0</v>
      </c>
      <c r="F23" s="1">
        <f t="shared" si="11"/>
        <v>0</v>
      </c>
    </row>
    <row r="25" spans="1:7" x14ac:dyDescent="0.35">
      <c r="C25" s="14"/>
      <c r="D25" s="14"/>
      <c r="E25" s="14"/>
      <c r="F25" s="14"/>
    </row>
  </sheetData>
  <mergeCells count="1">
    <mergeCell ref="G10:G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G11"/>
  <sheetViews>
    <sheetView tabSelected="1" zoomScale="80" zoomScaleNormal="80" workbookViewId="0">
      <selection activeCell="L6" sqref="L6"/>
    </sheetView>
  </sheetViews>
  <sheetFormatPr defaultRowHeight="14.5" x14ac:dyDescent="0.35"/>
  <cols>
    <col min="3" max="3" width="48.453125" customWidth="1"/>
    <col min="4" max="4" width="47.54296875" customWidth="1"/>
    <col min="5" max="5" width="10.453125" customWidth="1"/>
    <col min="7" max="7" width="13.54296875" hidden="1" customWidth="1"/>
  </cols>
  <sheetData>
    <row r="3" spans="3:7" x14ac:dyDescent="0.35">
      <c r="C3" s="16" t="s">
        <v>46</v>
      </c>
    </row>
    <row r="5" spans="3:7" x14ac:dyDescent="0.35">
      <c r="C5" s="17" t="s">
        <v>36</v>
      </c>
      <c r="D5" s="17" t="s">
        <v>39</v>
      </c>
      <c r="E5" s="17" t="s">
        <v>37</v>
      </c>
      <c r="F5" s="17" t="s">
        <v>38</v>
      </c>
    </row>
    <row r="6" spans="3:7" ht="142.75" customHeight="1" x14ac:dyDescent="0.35">
      <c r="C6" s="23" t="s">
        <v>41</v>
      </c>
      <c r="D6" s="22" t="s">
        <v>42</v>
      </c>
      <c r="E6" s="18">
        <v>50</v>
      </c>
      <c r="F6" s="1">
        <f>+'Detailne kava'!C3+'Detailne kava'!C3</f>
        <v>209516.80000000002</v>
      </c>
      <c r="G6" t="s">
        <v>45</v>
      </c>
    </row>
    <row r="7" spans="3:7" x14ac:dyDescent="0.35">
      <c r="C7" s="23"/>
      <c r="D7" s="22"/>
      <c r="E7" s="18">
        <v>55</v>
      </c>
      <c r="F7" s="1">
        <f>+'Detailne kava'!C6+'Detailne kava'!C8+75000-9517</f>
        <v>190483</v>
      </c>
      <c r="G7" t="s">
        <v>43</v>
      </c>
    </row>
    <row r="8" spans="3:7" ht="89" customHeight="1" x14ac:dyDescent="0.35">
      <c r="C8" s="23"/>
      <c r="D8" s="22"/>
      <c r="E8" s="18">
        <v>15</v>
      </c>
      <c r="F8" s="1">
        <f>+'Detailne kava'!C7</f>
        <v>200000</v>
      </c>
      <c r="G8" t="s">
        <v>44</v>
      </c>
    </row>
    <row r="9" spans="3:7" x14ac:dyDescent="0.35">
      <c r="E9" s="18" t="s">
        <v>40</v>
      </c>
      <c r="F9" s="19">
        <f>+SUM(F6:F8)</f>
        <v>599999.80000000005</v>
      </c>
    </row>
    <row r="11" spans="3:7" x14ac:dyDescent="0.35">
      <c r="C11" s="20" t="s">
        <v>47</v>
      </c>
    </row>
  </sheetData>
  <mergeCells count="2">
    <mergeCell ref="D6:D8"/>
    <mergeCell ref="C6:C8"/>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Detailne kava</vt:lpstr>
      <vt:lpstr>üldine</vt:lpstr>
      <vt:lpstr>üldine!Print_Area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1. PRIA Reaalajamajanduse projekti tegevuste kirjeldus ja prg.eelarve</dc:title>
  <dc:creator>Regina Vällik</dc:creator>
  <cp:lastModifiedBy>Eva Pihelgas</cp:lastModifiedBy>
  <cp:lastPrinted>2022-07-04T05:43:53Z</cp:lastPrinted>
  <dcterms:created xsi:type="dcterms:W3CDTF">2020-07-01T09:13:12Z</dcterms:created>
  <dcterms:modified xsi:type="dcterms:W3CDTF">2022-07-04T10:47:45Z</dcterms:modified>
</cp:coreProperties>
</file>